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1\Team Tews Dropbox\Guenter Tews\Dateien Tews Günter Dr\WebSites\Unterhaltsprogramme aktuell\tools\"/>
    </mc:Choice>
  </mc:AlternateContent>
  <xr:revisionPtr revIDLastSave="0" documentId="13_ncr:1_{7BD7157F-5AE0-426E-933B-43AEF81B8491}" xr6:coauthVersionLast="47" xr6:coauthVersionMax="47" xr10:uidLastSave="{00000000-0000-0000-0000-000000000000}"/>
  <bookViews>
    <workbookView xWindow="-110" yWindow="-110" windowWidth="38620" windowHeight="21100" activeTab="1" xr2:uid="{0EBAAAFB-227E-42F6-BF5D-FD1DB52E474F}"/>
  </bookViews>
  <sheets>
    <sheet name="gestaffelte Auszahlung" sheetId="1" r:id="rId1"/>
    <sheet name="einmalige Auszahlung" sheetId="2" r:id="rId2"/>
    <sheet name="Auffüllung auf bisherige UBGR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4" l="1"/>
  <c r="B6" i="4" s="1"/>
  <c r="B7" i="4" s="1"/>
  <c r="B9" i="4" s="1"/>
  <c r="B10" i="4" s="1"/>
  <c r="D4" i="2"/>
  <c r="E4" i="2" s="1"/>
  <c r="D3" i="2"/>
  <c r="E3" i="2" s="1"/>
  <c r="B9" i="1"/>
  <c r="E13" i="1"/>
  <c r="G12" i="1"/>
  <c r="G11" i="1"/>
  <c r="G10" i="1"/>
  <c r="G9" i="1"/>
  <c r="G8" i="1"/>
  <c r="G7" i="1"/>
  <c r="G6" i="1"/>
  <c r="G5" i="1"/>
  <c r="G4" i="1"/>
  <c r="G3" i="1"/>
  <c r="B2" i="1"/>
  <c r="H8" i="1" l="1"/>
  <c r="H9" i="1" s="1"/>
  <c r="H10" i="1" s="1"/>
  <c r="H11" i="1" s="1"/>
  <c r="H12" i="1" s="1"/>
  <c r="G14" i="1"/>
  <c r="H3" i="1"/>
  <c r="H4" i="1" s="1"/>
  <c r="H5" i="1" s="1"/>
  <c r="H6" i="1" s="1"/>
  <c r="H7" i="1" s="1"/>
</calcChain>
</file>

<file path=xl/sharedStrings.xml><?xml version="1.0" encoding="utf-8"?>
<sst xmlns="http://schemas.openxmlformats.org/spreadsheetml/2006/main" count="29" uniqueCount="26">
  <si>
    <t>Brutto</t>
  </si>
  <si>
    <t>Netto</t>
  </si>
  <si>
    <t>Gesamtsumme:</t>
  </si>
  <si>
    <t>UBGR Basis &lt;&lt;von&gt;&gt;  &lt;&lt;bis&gt;&gt;</t>
  </si>
  <si>
    <t>UBGR Basis ab &lt;&lt;Datum&gt;&gt;</t>
  </si>
  <si>
    <t>Ermittlung der ferneren Lebenserwartung</t>
  </si>
  <si>
    <t>Hinzurechnung zur UBGR</t>
  </si>
  <si>
    <t>Abfertigungsteilzahlungen</t>
  </si>
  <si>
    <t>Gesamt</t>
  </si>
  <si>
    <t>neue UBGR</t>
  </si>
  <si>
    <t>UBGR ohne Abfertigung</t>
  </si>
  <si>
    <t>UBGR mit aufgeteilter Abfertigung</t>
  </si>
  <si>
    <t>Abfertigung</t>
  </si>
  <si>
    <t>Hinzu-rechnung</t>
  </si>
  <si>
    <t>ferene Lebens-erwartung alternativ bestimmte Monats-anzahl</t>
  </si>
  <si>
    <t>UBGR bisher:</t>
  </si>
  <si>
    <t>Ergebnisse:</t>
  </si>
  <si>
    <t>Aufteilung jährl.</t>
  </si>
  <si>
    <t xml:space="preserve">ALG / NStHi / neues Gehalt: </t>
  </si>
  <si>
    <t xml:space="preserve">Differenzbetrag: </t>
  </si>
  <si>
    <t xml:space="preserve">Einmalzahlung netto: </t>
  </si>
  <si>
    <t xml:space="preserve">Aufteilung auf Monate: </t>
  </si>
  <si>
    <t xml:space="preserve">gerundete Monate: </t>
  </si>
  <si>
    <t xml:space="preserve">Aufteilung monatl.: </t>
  </si>
  <si>
    <t>Lebens-erwartung Monate ab Fälligkeit</t>
  </si>
  <si>
    <t>Kennwort: gesperrt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</si>
</sst>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€&quot;\ #,##0.00;\-&quot;€&quot;\ #,##0.00"/>
    <numFmt numFmtId="44" formatCode="_-&quot;€&quot;\ * #,##0.00_-;\-&quot;€&quot;\ * #,##0.00_-;_-&quot;€&quot;\ * &quot;-&quot;??_-;_-@_-"/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b/>
      <i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44" fontId="0" fillId="0" borderId="0" xfId="1" applyFont="1"/>
    <xf numFmtId="0" fontId="0" fillId="0" borderId="0" xfId="1" applyNumberFormat="1" applyFont="1"/>
    <xf numFmtId="0" fontId="3" fillId="0" borderId="0" xfId="0" applyFont="1"/>
    <xf numFmtId="164" fontId="3" fillId="0" borderId="0" xfId="0" applyNumberFormat="1" applyFont="1"/>
    <xf numFmtId="4" fontId="3" fillId="0" borderId="0" xfId="0" applyNumberFormat="1" applyFont="1"/>
    <xf numFmtId="0" fontId="4" fillId="5" borderId="0" xfId="0" applyFont="1" applyFill="1"/>
    <xf numFmtId="164" fontId="4" fillId="5" borderId="0" xfId="0" applyNumberFormat="1" applyFont="1" applyFill="1"/>
    <xf numFmtId="0" fontId="4" fillId="0" borderId="0" xfId="0" applyFont="1"/>
    <xf numFmtId="164" fontId="4" fillId="0" borderId="0" xfId="0" applyNumberFormat="1" applyFont="1"/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/>
    <xf numFmtId="7" fontId="3" fillId="0" borderId="0" xfId="1" applyNumberFormat="1" applyFont="1"/>
    <xf numFmtId="44" fontId="5" fillId="0" borderId="0" xfId="2" applyNumberFormat="1" applyFont="1"/>
    <xf numFmtId="7" fontId="4" fillId="0" borderId="0" xfId="1" applyNumberFormat="1" applyFont="1"/>
    <xf numFmtId="44" fontId="3" fillId="0" borderId="0" xfId="1" applyFont="1"/>
    <xf numFmtId="44" fontId="4" fillId="3" borderId="0" xfId="1" applyFont="1" applyFill="1"/>
    <xf numFmtId="0" fontId="4" fillId="0" borderId="0" xfId="1" applyNumberFormat="1" applyFont="1" applyAlignment="1">
      <alignment horizontal="center"/>
    </xf>
    <xf numFmtId="44" fontId="4" fillId="0" borderId="0" xfId="1" applyFont="1" applyAlignment="1">
      <alignment horizontal="center"/>
    </xf>
    <xf numFmtId="0" fontId="4" fillId="0" borderId="0" xfId="1" applyNumberFormat="1" applyFont="1" applyAlignment="1">
      <alignment horizontal="center" wrapText="1"/>
    </xf>
    <xf numFmtId="44" fontId="4" fillId="0" borderId="0" xfId="1" applyFont="1" applyAlignment="1">
      <alignment horizontal="center" wrapText="1"/>
    </xf>
    <xf numFmtId="44" fontId="4" fillId="4" borderId="0" xfId="1" applyFont="1" applyFill="1"/>
    <xf numFmtId="7" fontId="3" fillId="0" borderId="0" xfId="1" applyNumberFormat="1" applyFont="1" applyFill="1"/>
    <xf numFmtId="0" fontId="4" fillId="0" borderId="0" xfId="1" applyNumberFormat="1" applyFont="1" applyAlignment="1">
      <alignment horizontal="right"/>
    </xf>
    <xf numFmtId="0" fontId="3" fillId="0" borderId="0" xfId="1" applyNumberFormat="1" applyFont="1"/>
    <xf numFmtId="44" fontId="4" fillId="0" borderId="0" xfId="1" applyFont="1"/>
    <xf numFmtId="7" fontId="4" fillId="0" borderId="0" xfId="1" applyNumberFormat="1" applyFont="1" applyFill="1"/>
    <xf numFmtId="0" fontId="4" fillId="2" borderId="0" xfId="1" applyNumberFormat="1" applyFont="1" applyFill="1" applyAlignment="1">
      <alignment horizontal="center"/>
    </xf>
    <xf numFmtId="164" fontId="3" fillId="6" borderId="0" xfId="0" applyNumberFormat="1" applyFont="1" applyFill="1" applyProtection="1">
      <protection locked="0"/>
    </xf>
    <xf numFmtId="0" fontId="0" fillId="7" borderId="0" xfId="0" applyFill="1"/>
    <xf numFmtId="0" fontId="6" fillId="7" borderId="0" xfId="0" applyFont="1" applyFill="1"/>
    <xf numFmtId="7" fontId="3" fillId="8" borderId="0" xfId="1" applyNumberFormat="1" applyFont="1" applyFill="1" applyProtection="1">
      <protection locked="0"/>
    </xf>
    <xf numFmtId="7" fontId="3" fillId="8" borderId="0" xfId="1" applyNumberFormat="1" applyFont="1" applyFill="1"/>
    <xf numFmtId="0" fontId="3" fillId="8" borderId="0" xfId="0" applyFont="1" applyFill="1" applyProtection="1">
      <protection locked="0"/>
    </xf>
    <xf numFmtId="44" fontId="0" fillId="7" borderId="0" xfId="1" applyFont="1" applyFill="1"/>
    <xf numFmtId="17" fontId="3" fillId="8" borderId="0" xfId="1" applyNumberFormat="1" applyFont="1" applyFill="1"/>
    <xf numFmtId="0" fontId="3" fillId="8" borderId="0" xfId="1" applyNumberFormat="1" applyFont="1" applyFill="1" applyAlignment="1" applyProtection="1">
      <alignment horizontal="center"/>
      <protection locked="0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CCFF"/>
      <color rgb="FF99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at/Lebenserwartun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tatistik.at/Lebenserwartung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9E0DC-89D3-45F5-8E5F-D1827A333690}">
  <sheetPr>
    <pageSetUpPr fitToPage="1"/>
  </sheetPr>
  <dimension ref="A1:H37"/>
  <sheetViews>
    <sheetView workbookViewId="0">
      <selection activeCell="F29" sqref="F29:F30"/>
    </sheetView>
  </sheetViews>
  <sheetFormatPr baseColWidth="10" defaultColWidth="11.453125" defaultRowHeight="14.5" x14ac:dyDescent="0.35"/>
  <cols>
    <col min="1" max="1" width="8.36328125" style="1" customWidth="1"/>
    <col min="2" max="2" width="34.7265625" style="1" customWidth="1"/>
    <col min="3" max="3" width="11" style="2" customWidth="1"/>
    <col min="4" max="4" width="14.1796875" style="1" customWidth="1"/>
    <col min="5" max="5" width="12.36328125" style="1" bestFit="1" customWidth="1"/>
    <col min="6" max="6" width="15.7265625" style="2" customWidth="1"/>
    <col min="7" max="7" width="17.453125" style="1" customWidth="1"/>
    <col min="8" max="8" width="13" style="1" customWidth="1"/>
    <col min="9" max="9" width="11.453125" style="1"/>
    <col min="10" max="10" width="30.1796875" style="1" customWidth="1"/>
    <col min="11" max="11" width="12" style="1" bestFit="1" customWidth="1"/>
    <col min="12" max="12" width="16" style="1" customWidth="1"/>
    <col min="13" max="16384" width="11.453125" style="1"/>
  </cols>
  <sheetData>
    <row r="1" spans="1:8" ht="15.5" x14ac:dyDescent="0.35">
      <c r="A1" s="16"/>
      <c r="B1" s="17" t="s">
        <v>3</v>
      </c>
      <c r="C1" s="28" t="s">
        <v>7</v>
      </c>
      <c r="D1" s="28"/>
      <c r="E1" s="28"/>
      <c r="F1" s="28"/>
      <c r="G1" s="28"/>
      <c r="H1" s="28"/>
    </row>
    <row r="2" spans="1:8" ht="60.5" customHeight="1" x14ac:dyDescent="0.35">
      <c r="A2" s="16"/>
      <c r="B2" s="15">
        <f>33768.44/12</f>
        <v>2814.0366666666669</v>
      </c>
      <c r="C2" s="18"/>
      <c r="D2" s="19" t="s">
        <v>0</v>
      </c>
      <c r="E2" s="19" t="s">
        <v>1</v>
      </c>
      <c r="F2" s="20" t="s">
        <v>24</v>
      </c>
      <c r="G2" s="21" t="s">
        <v>6</v>
      </c>
      <c r="H2" s="21" t="s">
        <v>9</v>
      </c>
    </row>
    <row r="3" spans="1:8" ht="15.5" x14ac:dyDescent="0.35">
      <c r="A3" s="16"/>
      <c r="B3" s="16"/>
      <c r="C3" s="36">
        <v>44713</v>
      </c>
      <c r="D3" s="33">
        <v>14263.98</v>
      </c>
      <c r="E3" s="33">
        <v>13408.14</v>
      </c>
      <c r="F3" s="37">
        <v>289</v>
      </c>
      <c r="G3" s="15">
        <f t="shared" ref="G3:G12" si="0">E3/F3</f>
        <v>46.394948096885813</v>
      </c>
      <c r="H3" s="13">
        <f>B2+G3</f>
        <v>2860.4316147635527</v>
      </c>
    </row>
    <row r="4" spans="1:8" ht="15.5" x14ac:dyDescent="0.35">
      <c r="A4" s="16"/>
      <c r="B4" s="16"/>
      <c r="C4" s="36">
        <v>44805</v>
      </c>
      <c r="D4" s="32">
        <v>4771.24</v>
      </c>
      <c r="E4" s="33">
        <v>4484.97</v>
      </c>
      <c r="F4" s="37">
        <v>287</v>
      </c>
      <c r="G4" s="15">
        <f t="shared" si="0"/>
        <v>15.627073170731709</v>
      </c>
      <c r="H4" s="13">
        <f>H3+G4</f>
        <v>2876.0586879342845</v>
      </c>
    </row>
    <row r="5" spans="1:8" ht="15.5" x14ac:dyDescent="0.35">
      <c r="A5" s="16"/>
      <c r="B5" s="16"/>
      <c r="C5" s="36">
        <v>44835</v>
      </c>
      <c r="D5" s="33">
        <v>4771.24</v>
      </c>
      <c r="E5" s="33">
        <v>4484.97</v>
      </c>
      <c r="F5" s="37">
        <v>286</v>
      </c>
      <c r="G5" s="15">
        <f t="shared" si="0"/>
        <v>15.681713286713288</v>
      </c>
      <c r="H5" s="13">
        <f>H4+G5</f>
        <v>2891.7404012209977</v>
      </c>
    </row>
    <row r="6" spans="1:8" ht="15.5" x14ac:dyDescent="0.35">
      <c r="A6" s="16"/>
      <c r="B6" s="16"/>
      <c r="C6" s="36">
        <v>44866</v>
      </c>
      <c r="D6" s="33">
        <v>4771.24</v>
      </c>
      <c r="E6" s="33">
        <v>4484.97</v>
      </c>
      <c r="F6" s="37">
        <v>285</v>
      </c>
      <c r="G6" s="15">
        <f t="shared" si="0"/>
        <v>15.736736842105264</v>
      </c>
      <c r="H6" s="13">
        <f>H5+G6</f>
        <v>2907.4771380631028</v>
      </c>
    </row>
    <row r="7" spans="1:8" ht="15.5" x14ac:dyDescent="0.35">
      <c r="A7" s="16"/>
      <c r="B7" s="16"/>
      <c r="C7" s="36">
        <v>44896</v>
      </c>
      <c r="D7" s="33">
        <v>4771.24</v>
      </c>
      <c r="E7" s="33">
        <v>4484.97</v>
      </c>
      <c r="F7" s="37">
        <v>284</v>
      </c>
      <c r="G7" s="15">
        <f t="shared" si="0"/>
        <v>15.792147887323944</v>
      </c>
      <c r="H7" s="13">
        <f>H6+G7</f>
        <v>2923.2692859504268</v>
      </c>
    </row>
    <row r="8" spans="1:8" ht="15.5" x14ac:dyDescent="0.35">
      <c r="A8" s="16"/>
      <c r="B8" s="22" t="s">
        <v>4</v>
      </c>
      <c r="C8" s="36">
        <v>44927</v>
      </c>
      <c r="D8" s="33">
        <v>4771.24</v>
      </c>
      <c r="E8" s="33">
        <v>4484.97</v>
      </c>
      <c r="F8" s="37">
        <v>284</v>
      </c>
      <c r="G8" s="27">
        <f t="shared" si="0"/>
        <v>15.792147887323944</v>
      </c>
      <c r="H8" s="23">
        <f>B9+G8+G7+G6+G5+G4+G3</f>
        <v>3008.2106005044175</v>
      </c>
    </row>
    <row r="9" spans="1:8" ht="15.5" x14ac:dyDescent="0.35">
      <c r="A9" s="16"/>
      <c r="B9" s="15">
        <f>34598.23/12</f>
        <v>2883.1858333333334</v>
      </c>
      <c r="C9" s="36">
        <v>44958</v>
      </c>
      <c r="D9" s="33">
        <v>4771.24</v>
      </c>
      <c r="E9" s="33">
        <v>4484.97</v>
      </c>
      <c r="F9" s="37">
        <v>283</v>
      </c>
      <c r="G9" s="27">
        <f t="shared" si="0"/>
        <v>15.847950530035337</v>
      </c>
      <c r="H9" s="23">
        <f>H8+G9</f>
        <v>3024.0585510344526</v>
      </c>
    </row>
    <row r="10" spans="1:8" ht="15.5" x14ac:dyDescent="0.35">
      <c r="A10" s="16"/>
      <c r="B10" s="16"/>
      <c r="C10" s="36">
        <v>44986</v>
      </c>
      <c r="D10" s="33">
        <v>4771.24</v>
      </c>
      <c r="E10" s="33">
        <v>4484.97</v>
      </c>
      <c r="F10" s="37">
        <v>282</v>
      </c>
      <c r="G10" s="27">
        <f t="shared" si="0"/>
        <v>15.904148936170214</v>
      </c>
      <c r="H10" s="23">
        <f>H9+G10</f>
        <v>3039.9626999706229</v>
      </c>
    </row>
    <row r="11" spans="1:8" ht="15.5" x14ac:dyDescent="0.35">
      <c r="A11" s="16"/>
      <c r="B11" s="16"/>
      <c r="C11" s="36">
        <v>45017</v>
      </c>
      <c r="D11" s="33">
        <v>4771.24</v>
      </c>
      <c r="E11" s="33">
        <v>4484.97</v>
      </c>
      <c r="F11" s="37">
        <v>281</v>
      </c>
      <c r="G11" s="27">
        <f t="shared" si="0"/>
        <v>15.960747330960855</v>
      </c>
      <c r="H11" s="23">
        <f>H10+G11</f>
        <v>3055.9234473015836</v>
      </c>
    </row>
    <row r="12" spans="1:8" ht="15.5" x14ac:dyDescent="0.35">
      <c r="A12" s="16"/>
      <c r="B12" s="16"/>
      <c r="C12" s="36">
        <v>45047</v>
      </c>
      <c r="D12" s="33">
        <v>4771.24</v>
      </c>
      <c r="E12" s="33">
        <v>4484.97</v>
      </c>
      <c r="F12" s="37">
        <v>280</v>
      </c>
      <c r="G12" s="27">
        <f t="shared" si="0"/>
        <v>16.017749999999999</v>
      </c>
      <c r="H12" s="23">
        <f>H11+G12</f>
        <v>3071.9411973015835</v>
      </c>
    </row>
    <row r="13" spans="1:8" ht="15.5" x14ac:dyDescent="0.35">
      <c r="A13" s="16"/>
      <c r="B13" s="16"/>
      <c r="C13" s="24" t="s">
        <v>2</v>
      </c>
      <c r="D13" s="16"/>
      <c r="E13" s="13">
        <f>SUM(E3:E12)</f>
        <v>53772.87000000001</v>
      </c>
      <c r="F13" s="25"/>
      <c r="G13" s="15"/>
      <c r="H13" s="16"/>
    </row>
    <row r="14" spans="1:8" ht="14.5" customHeight="1" x14ac:dyDescent="0.35">
      <c r="A14" s="16"/>
      <c r="B14" s="16"/>
      <c r="C14" s="24"/>
      <c r="D14" s="16"/>
      <c r="E14" s="26"/>
      <c r="F14" s="25" t="s">
        <v>8</v>
      </c>
      <c r="G14" s="15">
        <f>SUM(G3:G12)</f>
        <v>188.75536396825038</v>
      </c>
      <c r="H14" s="16"/>
    </row>
    <row r="15" spans="1:8" ht="15.5" x14ac:dyDescent="0.35">
      <c r="A15" s="14" t="s">
        <v>5</v>
      </c>
      <c r="B15" s="16"/>
      <c r="C15" s="24"/>
      <c r="D15" s="16"/>
      <c r="E15" s="26"/>
      <c r="F15" s="25"/>
      <c r="G15" s="16"/>
      <c r="H15" s="16"/>
    </row>
    <row r="16" spans="1:8" ht="15.5" x14ac:dyDescent="0.35">
      <c r="A16" s="16"/>
      <c r="B16" s="16"/>
      <c r="C16" s="16"/>
      <c r="D16" s="16"/>
      <c r="E16" s="16"/>
      <c r="F16" s="16"/>
      <c r="G16" s="16"/>
      <c r="H16" s="16"/>
    </row>
    <row r="17" spans="1:4" s="1" customFormat="1" ht="15.5" x14ac:dyDescent="0.35">
      <c r="A17" s="31" t="s">
        <v>25</v>
      </c>
      <c r="B17" s="35"/>
    </row>
    <row r="18" spans="1:4" s="1" customFormat="1" x14ac:dyDescent="0.35"/>
    <row r="19" spans="1:4" s="1" customFormat="1" x14ac:dyDescent="0.35"/>
    <row r="20" spans="1:4" s="1" customFormat="1" x14ac:dyDescent="0.35"/>
    <row r="21" spans="1:4" s="1" customFormat="1" x14ac:dyDescent="0.35"/>
    <row r="22" spans="1:4" s="1" customFormat="1" x14ac:dyDescent="0.35"/>
    <row r="23" spans="1:4" s="1" customFormat="1" x14ac:dyDescent="0.35"/>
    <row r="24" spans="1:4" s="1" customFormat="1" x14ac:dyDescent="0.35"/>
    <row r="25" spans="1:4" s="1" customFormat="1" x14ac:dyDescent="0.35"/>
    <row r="26" spans="1:4" s="1" customFormat="1" x14ac:dyDescent="0.35"/>
    <row r="27" spans="1:4" s="1" customFormat="1" ht="15.5" x14ac:dyDescent="0.35">
      <c r="D27" s="15"/>
    </row>
    <row r="28" spans="1:4" s="1" customFormat="1" x14ac:dyDescent="0.35"/>
    <row r="29" spans="1:4" s="1" customFormat="1" x14ac:dyDescent="0.35"/>
    <row r="30" spans="1:4" s="1" customFormat="1" x14ac:dyDescent="0.35"/>
    <row r="31" spans="1:4" s="1" customFormat="1" x14ac:dyDescent="0.35"/>
    <row r="32" spans="1:4" s="1" customFormat="1" x14ac:dyDescent="0.35"/>
    <row r="33" s="1" customFormat="1" x14ac:dyDescent="0.35"/>
    <row r="34" s="1" customFormat="1" x14ac:dyDescent="0.35"/>
    <row r="35" s="1" customFormat="1" x14ac:dyDescent="0.35"/>
    <row r="36" s="1" customFormat="1" x14ac:dyDescent="0.35"/>
    <row r="37" s="1" customFormat="1" x14ac:dyDescent="0.35"/>
  </sheetData>
  <sheetProtection algorithmName="SHA-512" hashValue="6NimW4Nj539H87yq8AAQyzVwc0/4df5FGXQ6HRDjVeDmXU2SpjzjwQxX3dWz022c3qOfiolP+ZVCWc6v6QGr+Q==" saltValue="SwM5Ds+sNO/9hAVJ9K9k1w==" spinCount="100000" sheet="1" objects="1" scenarios="1"/>
  <mergeCells count="1">
    <mergeCell ref="C1:H1"/>
  </mergeCells>
  <hyperlinks>
    <hyperlink ref="A15" r:id="rId1" location="/lebensrechnerBest" xr:uid="{27B1CD26-7CF1-4BFA-81D0-59BF34627666}"/>
  </hyperlinks>
  <pageMargins left="0.7" right="0.7" top="0.78740157499999996" bottom="0.78740157499999996" header="0.3" footer="0.3"/>
  <pageSetup paperSize="9" scale="5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75B77-085B-4F08-B537-57B0CD092D43}">
  <dimension ref="A1:E8"/>
  <sheetViews>
    <sheetView tabSelected="1" workbookViewId="0">
      <selection activeCell="C3" sqref="C3"/>
    </sheetView>
  </sheetViews>
  <sheetFormatPr baseColWidth="10" defaultRowHeight="14.5" x14ac:dyDescent="0.35"/>
  <cols>
    <col min="1" max="1" width="12.36328125" bestFit="1" customWidth="1"/>
    <col min="2" max="2" width="11.7265625" bestFit="1" customWidth="1"/>
    <col min="3" max="3" width="12.1796875" customWidth="1"/>
    <col min="4" max="4" width="11.08984375" bestFit="1" customWidth="1"/>
    <col min="5" max="5" width="13.1796875" customWidth="1"/>
  </cols>
  <sheetData>
    <row r="1" spans="1:5" ht="108.5" x14ac:dyDescent="0.35">
      <c r="A1" s="10" t="s">
        <v>12</v>
      </c>
      <c r="B1" s="11" t="s">
        <v>14</v>
      </c>
      <c r="C1" s="11" t="s">
        <v>10</v>
      </c>
      <c r="D1" s="11" t="s">
        <v>13</v>
      </c>
      <c r="E1" s="11" t="s">
        <v>11</v>
      </c>
    </row>
    <row r="2" spans="1:5" ht="15.5" x14ac:dyDescent="0.35">
      <c r="A2" s="3"/>
      <c r="B2" s="12">
        <v>44713</v>
      </c>
      <c r="C2" s="3"/>
      <c r="D2" s="3"/>
      <c r="E2" s="3"/>
    </row>
    <row r="3" spans="1:5" ht="15.5" x14ac:dyDescent="0.35">
      <c r="A3" s="32">
        <v>53772.87000000001</v>
      </c>
      <c r="B3" s="34">
        <v>289</v>
      </c>
      <c r="C3" s="32">
        <v>2814.04</v>
      </c>
      <c r="D3" s="13">
        <f>$A$3/$B$3</f>
        <v>186.06529411764708</v>
      </c>
      <c r="E3" s="15">
        <f>C3+D3</f>
        <v>3000.1052941176472</v>
      </c>
    </row>
    <row r="4" spans="1:5" ht="15.5" x14ac:dyDescent="0.35">
      <c r="A4" s="32">
        <v>53772.87000000001</v>
      </c>
      <c r="B4" s="34">
        <v>289</v>
      </c>
      <c r="C4" s="32">
        <v>2883.19</v>
      </c>
      <c r="D4" s="13">
        <f>$A$3/$B$3</f>
        <v>186.06529411764708</v>
      </c>
      <c r="E4" s="15">
        <f>C4+D4</f>
        <v>3069.2552941176473</v>
      </c>
    </row>
    <row r="5" spans="1:5" ht="15.5" x14ac:dyDescent="0.35">
      <c r="A5" s="4"/>
      <c r="B5" s="4"/>
      <c r="C5" s="4"/>
      <c r="D5" s="4"/>
      <c r="E5" s="4"/>
    </row>
    <row r="6" spans="1:5" ht="15.5" x14ac:dyDescent="0.35">
      <c r="A6" s="14" t="s">
        <v>5</v>
      </c>
      <c r="B6" s="3"/>
      <c r="C6" s="3"/>
      <c r="D6" s="3"/>
      <c r="E6" s="3"/>
    </row>
    <row r="8" spans="1:5" ht="15.5" x14ac:dyDescent="0.35">
      <c r="A8" s="31" t="s">
        <v>25</v>
      </c>
      <c r="B8" s="30"/>
    </row>
  </sheetData>
  <sheetProtection algorithmName="SHA-512" hashValue="j/LDCSd2O+c7lHN8Qxy3OV+RGgKvZW9t0GW1DI3Ro4NMDknP7SS7u8uRf1NCY/Bay6FtXZ1kxJdHZEiz695Sog==" saltValue="XFbP54OjNjmoHb2FPyC2lg==" spinCount="100000" sheet="1" objects="1" scenarios="1"/>
  <hyperlinks>
    <hyperlink ref="A6" r:id="rId1" location="/lebensrechnerBest" xr:uid="{73A59DF8-97E0-4185-8A78-7DDBBA1B4CB7}"/>
  </hyperlinks>
  <pageMargins left="0.7" right="0.7" top="0.78740157499999996" bottom="0.78740157499999996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41DFA-3324-4C10-A5C2-EB687FF57A26}">
  <dimension ref="A2:B13"/>
  <sheetViews>
    <sheetView workbookViewId="0">
      <selection activeCell="B9" sqref="B9"/>
    </sheetView>
  </sheetViews>
  <sheetFormatPr baseColWidth="10" defaultRowHeight="14.5" x14ac:dyDescent="0.35"/>
  <cols>
    <col min="1" max="1" width="31.26953125" customWidth="1"/>
    <col min="2" max="2" width="14.90625" customWidth="1"/>
  </cols>
  <sheetData>
    <row r="2" spans="1:2" ht="15.5" x14ac:dyDescent="0.35">
      <c r="A2" s="3" t="s">
        <v>15</v>
      </c>
      <c r="B2" s="29">
        <v>4000</v>
      </c>
    </row>
    <row r="3" spans="1:2" ht="15.5" x14ac:dyDescent="0.35">
      <c r="A3" s="3" t="s">
        <v>18</v>
      </c>
      <c r="B3" s="29">
        <v>1855</v>
      </c>
    </row>
    <row r="4" spans="1:2" ht="15.5" x14ac:dyDescent="0.35">
      <c r="A4" s="3" t="s">
        <v>19</v>
      </c>
      <c r="B4" s="29">
        <f>B2-B3</f>
        <v>2145</v>
      </c>
    </row>
    <row r="5" spans="1:2" ht="15.5" x14ac:dyDescent="0.35">
      <c r="A5" s="3" t="s">
        <v>20</v>
      </c>
      <c r="B5" s="29">
        <v>54000</v>
      </c>
    </row>
    <row r="6" spans="1:2" ht="15.5" x14ac:dyDescent="0.35">
      <c r="A6" s="3" t="s">
        <v>21</v>
      </c>
      <c r="B6" s="5">
        <f>B5/B4</f>
        <v>25.174825174825173</v>
      </c>
    </row>
    <row r="7" spans="1:2" ht="15.5" x14ac:dyDescent="0.35">
      <c r="A7" s="3" t="s">
        <v>22</v>
      </c>
      <c r="B7" s="5">
        <f>ROUND(B6,0)</f>
        <v>25</v>
      </c>
    </row>
    <row r="8" spans="1:2" ht="15.5" x14ac:dyDescent="0.35">
      <c r="A8" s="6" t="s">
        <v>16</v>
      </c>
      <c r="B8" s="7"/>
    </row>
    <row r="9" spans="1:2" ht="15.5" x14ac:dyDescent="0.35">
      <c r="A9" s="8" t="s">
        <v>23</v>
      </c>
      <c r="B9" s="9">
        <f>B5/B7</f>
        <v>2160</v>
      </c>
    </row>
    <row r="10" spans="1:2" ht="15.5" x14ac:dyDescent="0.35">
      <c r="A10" s="8" t="s">
        <v>17</v>
      </c>
      <c r="B10" s="9">
        <f>B9*12</f>
        <v>25920</v>
      </c>
    </row>
    <row r="13" spans="1:2" ht="15.5" x14ac:dyDescent="0.35">
      <c r="A13" s="31" t="s">
        <v>25</v>
      </c>
    </row>
  </sheetData>
  <sheetProtection algorithmName="SHA-512" hashValue="gnzICiA8jrIBybOy9j0gxAvU6HM9toFiiDEZhrGXzX8DgoU62CBZQINdoxt43E6eHtBOA1IpS2n1afdj5NrFSw==" saltValue="Zr+eTKD7RlB90zucBn1Tng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gestaffelte Auszahlung</vt:lpstr>
      <vt:lpstr>einmalige Auszahlung</vt:lpstr>
      <vt:lpstr>Auffüllung auf bisherige UBGR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Bianca-Jasmin Rücker</dc:creator>
  <cp:lastModifiedBy>Günter Tews</cp:lastModifiedBy>
  <cp:lastPrinted>2023-03-17T09:55:08Z</cp:lastPrinted>
  <dcterms:created xsi:type="dcterms:W3CDTF">2023-03-17T08:39:16Z</dcterms:created>
  <dcterms:modified xsi:type="dcterms:W3CDTF">2023-03-18T08:33:39Z</dcterms:modified>
</cp:coreProperties>
</file>