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F0C119D8-B1A4-4230-B145-923D2E53409C}" xr6:coauthVersionLast="47" xr6:coauthVersionMax="47" xr10:uidLastSave="{00000000-0000-0000-0000-000000000000}"/>
  <bookViews>
    <workbookView xWindow="-110" yWindow="-110" windowWidth="38620" windowHeight="21100" activeTab="1" xr2:uid="{0644C1B2-2815-4649-B455-6F493CA59FC5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C4" i="2"/>
  <c r="F5" i="2"/>
  <c r="G5" i="2" s="1"/>
  <c r="F3" i="2"/>
  <c r="G3" i="2" s="1"/>
  <c r="E5" i="2"/>
  <c r="E3" i="2"/>
  <c r="D6" i="2"/>
  <c r="E6" i="2" s="1"/>
  <c r="F6" i="2" s="1"/>
  <c r="G6" i="2" s="1"/>
  <c r="D5" i="2"/>
  <c r="D3" i="2"/>
  <c r="C6" i="2"/>
  <c r="C5" i="2"/>
  <c r="C3" i="2"/>
  <c r="B11" i="1"/>
  <c r="B14" i="1" s="1"/>
  <c r="B16" i="1" s="1"/>
  <c r="B12" i="1"/>
  <c r="B13" i="1"/>
  <c r="C7" i="1"/>
  <c r="E4" i="2" l="1"/>
  <c r="F4" i="2" s="1"/>
  <c r="G4" i="2" s="1"/>
  <c r="B17" i="1"/>
</calcChain>
</file>

<file path=xl/sharedStrings.xml><?xml version="1.0" encoding="utf-8"?>
<sst xmlns="http://schemas.openxmlformats.org/spreadsheetml/2006/main" count="32" uniqueCount="32">
  <si>
    <t>Kaufkraftindex Österreich</t>
  </si>
  <si>
    <t>Kaufkraftindex Ausland</t>
  </si>
  <si>
    <t>Lebenshaltungskosten Österreich</t>
  </si>
  <si>
    <t xml:space="preserve">Lebenshaltungskosten Ausland </t>
  </si>
  <si>
    <t>Korrekurwert für Unterhalt</t>
  </si>
  <si>
    <t>Länderdaten im Internet</t>
  </si>
  <si>
    <t>Uruguay</t>
  </si>
  <si>
    <t>reiner Prozentunterhalt</t>
  </si>
  <si>
    <t>korrigiert nach Lebenshaltungskosten</t>
  </si>
  <si>
    <t>korrigiert nach Kaufkraft</t>
  </si>
  <si>
    <t>korrigiert mit Korrekturwert</t>
  </si>
  <si>
    <t>Differenz 1:1 geteilt</t>
  </si>
  <si>
    <t>Prozentsatz</t>
  </si>
  <si>
    <t>Differenz mit Prozentsatz geteilt</t>
  </si>
  <si>
    <t xml:space="preserve">Kennwort </t>
  </si>
  <si>
    <t>gesperrt</t>
  </si>
  <si>
    <t>Eingabefeld</t>
  </si>
  <si>
    <t>Etnscheidungen:</t>
  </si>
  <si>
    <t>OGH 28.11.2017, 2 Ob 235/16x</t>
  </si>
  <si>
    <t>OGH 30.05.2017, 8 Ob 30/16v</t>
  </si>
  <si>
    <t>Teilung der Differenz (Varianten)</t>
  </si>
  <si>
    <t>Luxusgrenze</t>
  </si>
  <si>
    <t>Vermnderung Lebenshaltungs-kostenindex</t>
  </si>
  <si>
    <t>Vermnderung Kaufkraft-index</t>
  </si>
  <si>
    <t>Differenz</t>
  </si>
  <si>
    <t xml:space="preserve">Anteil  Antrag-stellerin </t>
  </si>
  <si>
    <t>Summe</t>
  </si>
  <si>
    <t>2023 Ecuador</t>
  </si>
  <si>
    <t>2023 Uruquay</t>
  </si>
  <si>
    <t>2022 Ecuador</t>
  </si>
  <si>
    <t>gerundet</t>
  </si>
  <si>
    <t>2021 Ecuador 2.HJ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</si>
</sst>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/>
    <xf numFmtId="4" fontId="0" fillId="0" borderId="0" xfId="0" applyNumberFormat="1"/>
    <xf numFmtId="0" fontId="2" fillId="2" borderId="0" xfId="0" applyFont="1" applyFill="1"/>
    <xf numFmtId="0" fontId="0" fillId="3" borderId="0" xfId="0" applyFill="1" applyProtection="1">
      <protection locked="0"/>
    </xf>
    <xf numFmtId="9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49" fontId="3" fillId="0" borderId="0" xfId="0" applyNumberFormat="1" applyFont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222250</xdr:colOff>
          <xdr:row>28</xdr:row>
          <xdr:rowOff>50800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ris.bka.gv.at/Dokument.wxe?ResultFunctionToken=fe64aae1-3238-4552-908b-5394054def7e&amp;SkipToDocumentPage=True&amp;Abfrage=Justiz&amp;Fachgebiet=&amp;Gericht=&amp;Rechtssatznummer=&amp;Rechtssatz=&amp;Fundstelle=&amp;Spruch=&amp;Rechtsgebiet=Undefined&amp;AenderungenSeit=Undefined&amp;JustizEntscheidungsart=&amp;SucheNachRechtssatz=False&amp;SucheNachText=True&amp;GZ=8Ob30%2f16v&amp;VonDatum=&amp;BisDatum=10.03.2023&amp;Norm=&amp;ImRisSeitVonDatum=&amp;ImRisSeitBisDatum=&amp;ImRisSeit=Undefined&amp;ResultPageSize=100&amp;Suchworte=&amp;Dokumentnummer=JJT_20170530_OGH0002_0080OB00030_16V0000_000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s://www.ris.bka.gv.at/Dokument.wxe?Abfrage=Justiz&amp;Dokumentnummer=JJT_20171128_OGH0002_0020OB00235_16X0000_000&amp;Suchworte=RS0111899+" TargetMode="External"/><Relationship Id="rId1" Type="http://schemas.openxmlformats.org/officeDocument/2006/relationships/hyperlink" Target="https://www.laenderdaten.info/lebenshaltungskosten.php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8AF7-4D62-4F62-8684-2B423989A4BD}">
  <sheetPr codeName="Tabelle1"/>
  <dimension ref="A2:D28"/>
  <sheetViews>
    <sheetView workbookViewId="0">
      <selection activeCell="A2" sqref="A2"/>
    </sheetView>
  </sheetViews>
  <sheetFormatPr baseColWidth="10" defaultRowHeight="14.5" x14ac:dyDescent="0.35"/>
  <cols>
    <col min="1" max="1" width="33.08984375" customWidth="1"/>
  </cols>
  <sheetData>
    <row r="2" spans="1:3" x14ac:dyDescent="0.35">
      <c r="A2" s="1" t="s">
        <v>5</v>
      </c>
    </row>
    <row r="4" spans="1:3" x14ac:dyDescent="0.35">
      <c r="A4" t="s">
        <v>0</v>
      </c>
      <c r="B4" s="8">
        <v>98.3</v>
      </c>
    </row>
    <row r="5" spans="1:3" x14ac:dyDescent="0.35">
      <c r="A5" t="s">
        <v>1</v>
      </c>
      <c r="B5" s="8">
        <v>40.5</v>
      </c>
      <c r="C5" s="4" t="s">
        <v>6</v>
      </c>
    </row>
    <row r="6" spans="1:3" x14ac:dyDescent="0.35">
      <c r="A6" t="s">
        <v>2</v>
      </c>
      <c r="B6" s="8">
        <v>103.9</v>
      </c>
    </row>
    <row r="7" spans="1:3" x14ac:dyDescent="0.35">
      <c r="A7" t="s">
        <v>3</v>
      </c>
      <c r="B7" s="8">
        <v>76.8</v>
      </c>
      <c r="C7" s="2" t="str">
        <f>C5</f>
        <v>Uruguay</v>
      </c>
    </row>
    <row r="8" spans="1:3" x14ac:dyDescent="0.35">
      <c r="A8" t="s">
        <v>12</v>
      </c>
      <c r="B8" s="9">
        <v>0.22</v>
      </c>
      <c r="C8" s="2"/>
    </row>
    <row r="9" spans="1:3" x14ac:dyDescent="0.35">
      <c r="B9" s="3"/>
      <c r="C9" s="2"/>
    </row>
    <row r="10" spans="1:3" x14ac:dyDescent="0.35">
      <c r="A10" t="s">
        <v>7</v>
      </c>
      <c r="B10" s="10">
        <v>1250</v>
      </c>
    </row>
    <row r="11" spans="1:3" x14ac:dyDescent="0.35">
      <c r="A11" t="s">
        <v>4</v>
      </c>
      <c r="B11" s="6">
        <f>B4-B5-B6+B7</f>
        <v>30.699999999999989</v>
      </c>
    </row>
    <row r="12" spans="1:3" x14ac:dyDescent="0.35">
      <c r="A12" t="s">
        <v>9</v>
      </c>
      <c r="B12" s="5">
        <f>$B$10*$B5/100</f>
        <v>506.25</v>
      </c>
    </row>
    <row r="13" spans="1:3" x14ac:dyDescent="0.35">
      <c r="A13" t="s">
        <v>8</v>
      </c>
      <c r="B13" s="5">
        <f>$B$10/100*$B$7</f>
        <v>960</v>
      </c>
    </row>
    <row r="14" spans="1:3" x14ac:dyDescent="0.35">
      <c r="A14" t="s">
        <v>10</v>
      </c>
      <c r="B14" s="5">
        <f>$B10*$B$11/100</f>
        <v>383.74999999999983</v>
      </c>
    </row>
    <row r="15" spans="1:3" x14ac:dyDescent="0.35">
      <c r="A15" t="s">
        <v>20</v>
      </c>
      <c r="B15" s="5"/>
    </row>
    <row r="16" spans="1:3" x14ac:dyDescent="0.35">
      <c r="A16" t="s">
        <v>11</v>
      </c>
      <c r="B16" s="5">
        <f>B14+($B$10-$B$14)/2</f>
        <v>816.875</v>
      </c>
    </row>
    <row r="17" spans="1:4" x14ac:dyDescent="0.35">
      <c r="A17" t="s">
        <v>13</v>
      </c>
      <c r="B17" s="5">
        <f>$B$14+($B$10-$B$13)*$B$8</f>
        <v>447.54999999999984</v>
      </c>
    </row>
    <row r="19" spans="1:4" ht="18.5" x14ac:dyDescent="0.45">
      <c r="A19" s="7" t="s">
        <v>14</v>
      </c>
      <c r="B19" s="7" t="s">
        <v>15</v>
      </c>
    </row>
    <row r="21" spans="1:4" x14ac:dyDescent="0.35">
      <c r="A21" t="s">
        <v>16</v>
      </c>
      <c r="B21" s="9"/>
    </row>
    <row r="23" spans="1:4" x14ac:dyDescent="0.35">
      <c r="A23" t="s">
        <v>17</v>
      </c>
    </row>
    <row r="25" spans="1:4" x14ac:dyDescent="0.35">
      <c r="A25" s="1" t="s">
        <v>18</v>
      </c>
    </row>
    <row r="26" spans="1:4" x14ac:dyDescent="0.35">
      <c r="A26" s="1" t="s">
        <v>19</v>
      </c>
    </row>
    <row r="28" spans="1:4" x14ac:dyDescent="0.35">
      <c r="A28" s="11"/>
      <c r="B28" s="11"/>
      <c r="C28" s="12"/>
      <c r="D28" s="13"/>
    </row>
  </sheetData>
  <hyperlinks>
    <hyperlink ref="A2" r:id="rId1" xr:uid="{52F27F9C-633D-4BB5-AD21-C180582844C8}"/>
    <hyperlink ref="A25" r:id="rId2" xr:uid="{909AD86B-617C-4F57-A3C3-486324086F11}"/>
    <hyperlink ref="A26" r:id="rId3" xr:uid="{0E554CBB-1792-4DD8-9086-1A4946A07FB1}"/>
  </hyperlinks>
  <pageMargins left="0.7" right="0.7" top="0.78740157499999996" bottom="0.78740157499999996" header="0.3" footer="0.3"/>
  <pageSetup paperSize="9" orientation="portrait" horizontalDpi="0" verticalDpi="0" r:id="rId4"/>
  <drawing r:id="rId5"/>
  <legacyDrawing r:id="rId6"/>
  <controls>
    <mc:AlternateContent xmlns:mc="http://schemas.openxmlformats.org/markup-compatibility/2006">
      <mc:Choice Requires="x14">
        <control shapeId="1025" r:id="rId7" name="Control 1">
          <controlPr defaultSize="0" r:id="rId8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222250</xdr:colOff>
                <xdr:row>28</xdr:row>
                <xdr:rowOff>50800</xdr:rowOff>
              </to>
            </anchor>
          </controlPr>
        </control>
      </mc:Choice>
      <mc:Fallback>
        <control shapeId="1025" r:id="rId7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6867-2E66-4DEE-BBA1-7A65B8D0AA6B}">
  <dimension ref="A1:H19"/>
  <sheetViews>
    <sheetView tabSelected="1" workbookViewId="0">
      <selection sqref="A1:H6"/>
    </sheetView>
  </sheetViews>
  <sheetFormatPr baseColWidth="10" defaultRowHeight="14.5" x14ac:dyDescent="0.35"/>
  <cols>
    <col min="1" max="1" width="16.08984375" bestFit="1" customWidth="1"/>
    <col min="3" max="3" width="13.08984375" customWidth="1"/>
    <col min="4" max="4" width="11.08984375" customWidth="1"/>
    <col min="5" max="5" width="9.26953125" bestFit="1" customWidth="1"/>
    <col min="6" max="8" width="7.7265625" bestFit="1" customWidth="1"/>
  </cols>
  <sheetData>
    <row r="1" spans="1:8" s="15" customFormat="1" ht="44.5" customHeight="1" x14ac:dyDescent="0.3"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30</v>
      </c>
    </row>
    <row r="3" spans="1:8" x14ac:dyDescent="0.35">
      <c r="A3" t="s">
        <v>27</v>
      </c>
      <c r="B3" s="5">
        <v>1250</v>
      </c>
      <c r="C3" s="5">
        <f xml:space="preserve"> B3*0.54</f>
        <v>675</v>
      </c>
      <c r="D3" s="5">
        <f>C3*0.2085</f>
        <v>140.73749999999998</v>
      </c>
      <c r="E3" s="5">
        <f>B3-D3</f>
        <v>1109.2625</v>
      </c>
      <c r="F3" s="5">
        <f>E3*0.2</f>
        <v>221.85250000000002</v>
      </c>
      <c r="G3" s="5">
        <f>F3+D3</f>
        <v>362.59000000000003</v>
      </c>
      <c r="H3" s="5">
        <v>365</v>
      </c>
    </row>
    <row r="4" spans="1:8" x14ac:dyDescent="0.35">
      <c r="A4" t="s">
        <v>28</v>
      </c>
      <c r="B4" s="5">
        <v>1250</v>
      </c>
      <c r="C4" s="5">
        <f xml:space="preserve"> B4*0.74</f>
        <v>925</v>
      </c>
      <c r="D4" s="5">
        <f>C4*0.41</f>
        <v>379.25</v>
      </c>
      <c r="E4" s="5">
        <f>B4-D4</f>
        <v>870.75</v>
      </c>
      <c r="F4" s="5">
        <f>E4*0.2</f>
        <v>174.15</v>
      </c>
      <c r="G4" s="5">
        <f>F4+D4</f>
        <v>553.4</v>
      </c>
      <c r="H4" s="5">
        <v>555</v>
      </c>
    </row>
    <row r="5" spans="1:8" x14ac:dyDescent="0.35">
      <c r="A5" t="s">
        <v>29</v>
      </c>
      <c r="B5" s="5">
        <v>1125</v>
      </c>
      <c r="C5" s="5">
        <f xml:space="preserve"> B5*0.54</f>
        <v>607.5</v>
      </c>
      <c r="D5" s="5">
        <f>C5*0.2085</f>
        <v>126.66374999999999</v>
      </c>
      <c r="E5" s="5">
        <f>B5-D5</f>
        <v>998.33625000000006</v>
      </c>
      <c r="F5" s="5">
        <f>E5*0.2</f>
        <v>199.66725000000002</v>
      </c>
      <c r="G5" s="5">
        <f>F5+D5</f>
        <v>326.33100000000002</v>
      </c>
      <c r="H5" s="5">
        <v>325</v>
      </c>
    </row>
    <row r="6" spans="1:8" x14ac:dyDescent="0.35">
      <c r="A6" t="s">
        <v>31</v>
      </c>
      <c r="B6" s="5">
        <v>1035</v>
      </c>
      <c r="C6" s="5">
        <f xml:space="preserve"> B6*0.54</f>
        <v>558.90000000000009</v>
      </c>
      <c r="D6" s="5">
        <f>C6*0.2085</f>
        <v>116.53065000000001</v>
      </c>
      <c r="E6" s="5">
        <f>B6-D6</f>
        <v>918.46934999999996</v>
      </c>
      <c r="F6" s="5">
        <f>E6*0.2</f>
        <v>183.69387</v>
      </c>
      <c r="G6" s="5">
        <f>F6+D6</f>
        <v>300.22451999999998</v>
      </c>
      <c r="H6" s="5">
        <v>300</v>
      </c>
    </row>
    <row r="7" spans="1:8" x14ac:dyDescent="0.35">
      <c r="A7" s="14"/>
    </row>
    <row r="8" spans="1:8" x14ac:dyDescent="0.35">
      <c r="B8" s="5"/>
      <c r="C8" s="5"/>
      <c r="D8" s="5"/>
      <c r="E8" s="5"/>
      <c r="F8" s="5"/>
      <c r="G8" s="5"/>
      <c r="H8" s="5"/>
    </row>
    <row r="9" spans="1:8" x14ac:dyDescent="0.35">
      <c r="B9" s="5"/>
      <c r="C9" s="5"/>
      <c r="D9" s="5"/>
      <c r="E9" s="5"/>
      <c r="F9" s="5"/>
      <c r="G9" s="5"/>
    </row>
    <row r="10" spans="1:8" x14ac:dyDescent="0.35">
      <c r="B10" s="5"/>
      <c r="C10" s="5"/>
      <c r="D10" s="5"/>
      <c r="E10" s="5"/>
      <c r="F10" s="5"/>
      <c r="G10" s="5"/>
    </row>
    <row r="11" spans="1:8" x14ac:dyDescent="0.35">
      <c r="B11" s="5"/>
      <c r="C11" s="5"/>
      <c r="D11" s="5"/>
      <c r="E11" s="5"/>
      <c r="F11" s="5"/>
      <c r="G11" s="5"/>
    </row>
    <row r="12" spans="1:8" x14ac:dyDescent="0.35">
      <c r="B12" s="5"/>
      <c r="C12" s="5"/>
      <c r="D12" s="5"/>
      <c r="E12" s="5"/>
      <c r="F12" s="5"/>
      <c r="G12" s="5"/>
    </row>
    <row r="13" spans="1:8" x14ac:dyDescent="0.35">
      <c r="B13" s="5"/>
      <c r="C13" s="5"/>
      <c r="D13" s="5"/>
      <c r="E13" s="5"/>
      <c r="F13" s="5"/>
      <c r="G13" s="5"/>
    </row>
    <row r="14" spans="1:8" x14ac:dyDescent="0.35">
      <c r="B14" s="5"/>
      <c r="C14" s="5"/>
      <c r="D14" s="5"/>
      <c r="E14" s="5"/>
      <c r="F14" s="5"/>
      <c r="G14" s="5"/>
    </row>
    <row r="15" spans="1:8" x14ac:dyDescent="0.35">
      <c r="B15" s="5"/>
      <c r="C15" s="5"/>
      <c r="D15" s="5"/>
      <c r="E15" s="5"/>
      <c r="F15" s="5"/>
      <c r="G15" s="5"/>
    </row>
    <row r="16" spans="1:8" x14ac:dyDescent="0.35">
      <c r="B16" s="5"/>
      <c r="C16" s="5"/>
      <c r="D16" s="5"/>
      <c r="E16" s="5"/>
      <c r="F16" s="5"/>
      <c r="G16" s="5"/>
    </row>
    <row r="17" spans="2:7" x14ac:dyDescent="0.35">
      <c r="B17" s="5"/>
      <c r="C17" s="5"/>
      <c r="D17" s="5"/>
      <c r="E17" s="5"/>
      <c r="F17" s="5"/>
      <c r="G17" s="5"/>
    </row>
    <row r="18" spans="2:7" x14ac:dyDescent="0.35">
      <c r="B18" s="5"/>
      <c r="C18" s="5"/>
      <c r="D18" s="5"/>
      <c r="E18" s="5"/>
      <c r="F18" s="5"/>
      <c r="G18" s="5"/>
    </row>
    <row r="19" spans="2:7" x14ac:dyDescent="0.35">
      <c r="B19" s="5"/>
      <c r="C19" s="5"/>
      <c r="D19" s="5"/>
      <c r="E19" s="5"/>
      <c r="F19" s="5"/>
      <c r="G19" s="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Tews</dc:creator>
  <cp:lastModifiedBy>Günter Tews</cp:lastModifiedBy>
  <dcterms:created xsi:type="dcterms:W3CDTF">2023-03-10T09:42:27Z</dcterms:created>
  <dcterms:modified xsi:type="dcterms:W3CDTF">2023-03-11T16:07:05Z</dcterms:modified>
</cp:coreProperties>
</file>